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eysigni/Documents/3 Dharma PT/Pengajaran/Materi Kuliah/Sistem POTPUT/Soal Ujian/"/>
    </mc:Choice>
  </mc:AlternateContent>
  <bookViews>
    <workbookView xWindow="40" yWindow="1180" windowWidth="26680" windowHeight="13260" tabRatio="500"/>
  </bookViews>
  <sheets>
    <sheet name="Sheet1" sheetId="1" r:id="rId1"/>
  </sheets>
  <calcPr calcId="150000" calcMode="autoNoTable" iterate="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4" i="1" l="1"/>
  <c r="C47" i="1"/>
  <c r="C48" i="1"/>
  <c r="C49" i="1"/>
  <c r="G71" i="1"/>
  <c r="B59" i="1"/>
  <c r="C52" i="1"/>
  <c r="C53" i="1"/>
  <c r="C54" i="1"/>
  <c r="C55" i="1"/>
  <c r="C57" i="1"/>
  <c r="B60" i="1"/>
  <c r="C58" i="1"/>
  <c r="C61" i="1"/>
  <c r="G70" i="1"/>
  <c r="I60" i="1"/>
  <c r="I61" i="1"/>
  <c r="F69" i="1"/>
  <c r="F68" i="1"/>
  <c r="F64" i="1"/>
  <c r="G65" i="1"/>
  <c r="G66" i="1"/>
  <c r="J53" i="1"/>
  <c r="J54" i="1"/>
  <c r="J49" i="1"/>
  <c r="J48" i="1"/>
  <c r="J47" i="1"/>
  <c r="J50" i="1"/>
  <c r="J55" i="1"/>
  <c r="J56" i="1"/>
  <c r="J58" i="1"/>
  <c r="J59" i="1"/>
  <c r="I62" i="1"/>
  <c r="J63" i="1"/>
  <c r="M67" i="1"/>
  <c r="N68" i="1"/>
  <c r="N69" i="1"/>
</calcChain>
</file>

<file path=xl/sharedStrings.xml><?xml version="1.0" encoding="utf-8"?>
<sst xmlns="http://schemas.openxmlformats.org/spreadsheetml/2006/main" count="79" uniqueCount="52">
  <si>
    <t>No.</t>
  </si>
  <si>
    <t>Gross Method/Net Method</t>
  </si>
  <si>
    <t>Gross Up Method</t>
  </si>
  <si>
    <t>Gaji Pokok</t>
  </si>
  <si>
    <t>Tunjangan Transportasi</t>
  </si>
  <si>
    <t>Tunjangan Kesehatan</t>
  </si>
  <si>
    <t>Tunjangan Makan</t>
  </si>
  <si>
    <t>JKK</t>
  </si>
  <si>
    <t>Tunjangan PPh</t>
  </si>
  <si>
    <t>JKM</t>
  </si>
  <si>
    <t>Ph Bruto per bulan</t>
  </si>
  <si>
    <t>Pengurang:</t>
  </si>
  <si>
    <t>Biaya Jabatan</t>
  </si>
  <si>
    <t>JHT dibayar sendiri</t>
  </si>
  <si>
    <t>Jumlah Pengurang</t>
  </si>
  <si>
    <t>Ph Neto per bulan</t>
  </si>
  <si>
    <t>Ph Neto setahun</t>
  </si>
  <si>
    <t>PTKP</t>
  </si>
  <si>
    <t>PKP</t>
  </si>
  <si>
    <t>PPh setahun</t>
  </si>
  <si>
    <t>PPh sebulan</t>
  </si>
  <si>
    <t>Nilai 10</t>
  </si>
  <si>
    <t>Pencatatan per bulan</t>
  </si>
  <si>
    <t>Debet</t>
  </si>
  <si>
    <t>Kredit</t>
  </si>
  <si>
    <t>Nilai 9</t>
  </si>
  <si>
    <t>Gross Method (Dipotong)</t>
  </si>
  <si>
    <t>Salary Expense</t>
  </si>
  <si>
    <t>Inc.Tax 21 Payable</t>
  </si>
  <si>
    <t xml:space="preserve">Cash </t>
  </si>
  <si>
    <t>Gross Up Method (Ditunjang)</t>
  </si>
  <si>
    <t>Net Method (Ditanggung)</t>
  </si>
  <si>
    <t>Nilai 12</t>
  </si>
  <si>
    <t>Inc. Tax 21 Expense</t>
  </si>
  <si>
    <t xml:space="preserve">Total Nilai </t>
  </si>
  <si>
    <r>
      <t xml:space="preserve">Jawaban boleh bervariasi, namun </t>
    </r>
    <r>
      <rPr>
        <i/>
        <sz val="11"/>
        <color theme="1"/>
        <rFont val="Calibri"/>
        <scheme val="minor"/>
      </rPr>
      <t xml:space="preserve">key point </t>
    </r>
    <r>
      <rPr>
        <sz val="11"/>
        <color theme="1"/>
        <rFont val="Calibri"/>
        <family val="2"/>
        <scheme val="minor"/>
      </rPr>
      <t>nya harus menyinggung ttg hal-hal sebagai berikut:</t>
    </r>
  </si>
  <si>
    <t>WTS sangat penting dalam sistem pemungutan pajak di Indonesia yang menganut SAS sbg penunjang yang menjamin kepatuhan WP baik secara formal maupun material</t>
  </si>
  <si>
    <t>Kelemahan SAS adalah potential loss nya masih tinggi apabila kondisi kesadaran pajak WP masih rendah, database belum kuat, sosialisasi atau pendampingan dari fiskus pun terbatas</t>
  </si>
  <si>
    <t>Kelemahan di atas diatasi dengan penerapan WTS yang memiliki manfaat sebagai berikut:</t>
  </si>
  <si>
    <t>karena sejatinya tidak ada orang yang benar2 mau sukarela bayar pajak.</t>
  </si>
  <si>
    <t>a</t>
  </si>
  <si>
    <t>(Referensi tambahan: Malcolm Gillis, 1990, Macro and Microeconomic of Tax Reform: Indonesia)</t>
  </si>
  <si>
    <t>tercapainya efisiensi karena rendahnya compliance cost maupun collention cost</t>
  </si>
  <si>
    <t>b</t>
  </si>
  <si>
    <t>terpenuhinya PAYE</t>
  </si>
  <si>
    <t>c</t>
  </si>
  <si>
    <r>
      <t xml:space="preserve">terpenuhinya asas </t>
    </r>
    <r>
      <rPr>
        <i/>
        <sz val="11"/>
        <color theme="1"/>
        <rFont val="Calibri"/>
        <scheme val="minor"/>
      </rPr>
      <t>convenience</t>
    </r>
  </si>
  <si>
    <t>dll</t>
  </si>
  <si>
    <t>Silakan Beto menilai argumentasi mhsw, jawaban mhsw bisa lebih ataupun kurang dari yang disebutkan di atas, diskresi Beto saja untuk menilai bobotnya,</t>
  </si>
  <si>
    <t>Total Nilai 10</t>
  </si>
  <si>
    <t>Kalau 4 poin di samping ada,nilainya 8</t>
  </si>
  <si>
    <t>kl ada contoh nya nilainya bertambah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</si>
</sst>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1" fontId="2" fillId="0" borderId="0" xfId="1" applyFont="1" applyAlignment="1">
      <alignment horizontal="center"/>
    </xf>
    <xf numFmtId="41" fontId="3" fillId="0" borderId="0" xfId="1" applyFont="1"/>
    <xf numFmtId="41" fontId="0" fillId="0" borderId="0" xfId="0" applyNumberFormat="1"/>
    <xf numFmtId="41" fontId="3" fillId="3" borderId="0" xfId="1" applyFont="1" applyFill="1"/>
    <xf numFmtId="41" fontId="2" fillId="3" borderId="0" xfId="1" applyFont="1" applyFill="1"/>
    <xf numFmtId="41" fontId="4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Fill="1" applyAlignment="1">
      <alignment horizontal="right"/>
    </xf>
    <xf numFmtId="0" fontId="0" fillId="0" borderId="0" xfId="0" applyFill="1"/>
    <xf numFmtId="41" fontId="0" fillId="0" borderId="0" xfId="1" applyFont="1" applyFill="1"/>
    <xf numFmtId="0" fontId="0" fillId="0" borderId="0" xfId="0" applyFill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18</xdr:row>
      <xdr:rowOff>189110</xdr:rowOff>
    </xdr:from>
    <xdr:to>
      <xdr:col>3</xdr:col>
      <xdr:colOff>241300</xdr:colOff>
      <xdr:row>34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3618110"/>
          <a:ext cx="2997200" cy="2896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4"/>
  <sheetViews>
    <sheetView tabSelected="1" topLeftCell="A62" workbookViewId="0">
      <selection activeCell="H31" sqref="H31"/>
    </sheetView>
  </sheetViews>
  <sheetFormatPr baseColWidth="10" defaultRowHeight="15" x14ac:dyDescent="0.2"/>
  <cols>
    <col min="1" max="1" width="8.6640625" style="1" customWidth="1"/>
    <col min="2" max="2" width="23" customWidth="1"/>
    <col min="3" max="3" width="13.33203125" style="2" bestFit="1" customWidth="1"/>
    <col min="4" max="4" width="7.33203125" style="2" customWidth="1"/>
    <col min="5" max="5" width="14.83203125" bestFit="1" customWidth="1"/>
    <col min="7" max="7" width="13.6640625" bestFit="1" customWidth="1"/>
    <col min="8" max="8" width="13.83203125" bestFit="1" customWidth="1"/>
    <col min="9" max="9" width="19.33203125" customWidth="1"/>
    <col min="10" max="10" width="15.1640625" customWidth="1"/>
    <col min="11" max="11" width="8" customWidth="1"/>
    <col min="12" max="12" width="14.83203125" bestFit="1" customWidth="1"/>
  </cols>
  <sheetData>
    <row r="3" spans="1:5" x14ac:dyDescent="0.2">
      <c r="A3" s="1" t="s">
        <v>0</v>
      </c>
    </row>
    <row r="4" spans="1:5" x14ac:dyDescent="0.2">
      <c r="A4" s="1">
        <v>1</v>
      </c>
      <c r="B4" t="s">
        <v>35</v>
      </c>
      <c r="E4" s="2"/>
    </row>
    <row r="5" spans="1:5" x14ac:dyDescent="0.2">
      <c r="E5" s="2"/>
    </row>
    <row r="6" spans="1:5" x14ac:dyDescent="0.2">
      <c r="B6" t="s">
        <v>36</v>
      </c>
    </row>
    <row r="7" spans="1:5" x14ac:dyDescent="0.2">
      <c r="B7" t="s">
        <v>39</v>
      </c>
    </row>
    <row r="8" spans="1:5" x14ac:dyDescent="0.2">
      <c r="B8" t="s">
        <v>37</v>
      </c>
    </row>
    <row r="9" spans="1:5" x14ac:dyDescent="0.2">
      <c r="B9" t="s">
        <v>41</v>
      </c>
    </row>
    <row r="10" spans="1:5" x14ac:dyDescent="0.2">
      <c r="B10" t="s">
        <v>38</v>
      </c>
    </row>
    <row r="11" spans="1:5" x14ac:dyDescent="0.2">
      <c r="A11" s="13" t="s">
        <v>40</v>
      </c>
      <c r="B11" t="s">
        <v>42</v>
      </c>
    </row>
    <row r="12" spans="1:5" x14ac:dyDescent="0.2">
      <c r="A12" s="13" t="s">
        <v>43</v>
      </c>
      <c r="B12" t="s">
        <v>44</v>
      </c>
    </row>
    <row r="13" spans="1:5" x14ac:dyDescent="0.2">
      <c r="A13" s="13" t="s">
        <v>45</v>
      </c>
      <c r="B13" t="s">
        <v>46</v>
      </c>
    </row>
    <row r="14" spans="1:5" x14ac:dyDescent="0.2">
      <c r="A14" s="13"/>
      <c r="B14" t="s">
        <v>47</v>
      </c>
    </row>
    <row r="15" spans="1:5" x14ac:dyDescent="0.2">
      <c r="A15" s="13"/>
    </row>
    <row r="16" spans="1:5" x14ac:dyDescent="0.2">
      <c r="A16" s="13"/>
      <c r="B16" t="s">
        <v>48</v>
      </c>
    </row>
    <row r="17" spans="1:5" x14ac:dyDescent="0.2">
      <c r="A17" s="13"/>
      <c r="B17" s="14" t="s">
        <v>49</v>
      </c>
    </row>
    <row r="18" spans="1:5" s="16" customFormat="1" x14ac:dyDescent="0.2">
      <c r="A18" s="15"/>
      <c r="C18" s="17"/>
      <c r="D18" s="17"/>
    </row>
    <row r="19" spans="1:5" s="16" customFormat="1" x14ac:dyDescent="0.2">
      <c r="A19" s="18">
        <v>2</v>
      </c>
      <c r="C19" s="17"/>
      <c r="D19" s="17"/>
    </row>
    <row r="20" spans="1:5" s="16" customFormat="1" x14ac:dyDescent="0.2">
      <c r="A20" s="15"/>
      <c r="C20" s="17"/>
      <c r="D20" s="17"/>
    </row>
    <row r="21" spans="1:5" s="16" customFormat="1" x14ac:dyDescent="0.2">
      <c r="A21" s="15"/>
      <c r="C21" s="17"/>
      <c r="D21" s="17"/>
      <c r="E21" s="16" t="s">
        <v>50</v>
      </c>
    </row>
    <row r="22" spans="1:5" s="16" customFormat="1" x14ac:dyDescent="0.2">
      <c r="A22" s="15"/>
      <c r="C22" s="17"/>
      <c r="D22" s="17"/>
      <c r="E22" s="16" t="s">
        <v>51</v>
      </c>
    </row>
    <row r="23" spans="1:5" s="16" customFormat="1" x14ac:dyDescent="0.2">
      <c r="A23" s="15"/>
      <c r="C23" s="17"/>
      <c r="D23" s="17"/>
    </row>
    <row r="24" spans="1:5" s="16" customFormat="1" x14ac:dyDescent="0.2">
      <c r="A24" s="15"/>
      <c r="C24" s="17"/>
      <c r="D24" s="17"/>
      <c r="E24" s="14" t="s">
        <v>49</v>
      </c>
    </row>
    <row r="25" spans="1:5" s="16" customFormat="1" x14ac:dyDescent="0.2">
      <c r="A25" s="15"/>
      <c r="C25" s="17"/>
      <c r="D25" s="17"/>
    </row>
    <row r="26" spans="1:5" s="16" customFormat="1" x14ac:dyDescent="0.2">
      <c r="A26" s="15"/>
      <c r="C26" s="17"/>
      <c r="D26" s="17"/>
    </row>
    <row r="27" spans="1:5" s="16" customFormat="1" x14ac:dyDescent="0.2">
      <c r="A27" s="15"/>
      <c r="C27" s="17"/>
      <c r="D27" s="17"/>
    </row>
    <row r="28" spans="1:5" s="16" customFormat="1" x14ac:dyDescent="0.2">
      <c r="A28" s="15"/>
      <c r="C28" s="17"/>
      <c r="D28" s="17"/>
    </row>
    <row r="29" spans="1:5" s="16" customFormat="1" x14ac:dyDescent="0.2">
      <c r="A29" s="15"/>
      <c r="C29" s="17"/>
      <c r="D29" s="17"/>
    </row>
    <row r="30" spans="1:5" s="16" customFormat="1" x14ac:dyDescent="0.2">
      <c r="A30" s="15"/>
      <c r="C30" s="17"/>
      <c r="D30" s="17"/>
    </row>
    <row r="31" spans="1:5" s="16" customFormat="1" x14ac:dyDescent="0.2">
      <c r="A31" s="15"/>
      <c r="C31" s="17"/>
      <c r="D31" s="17"/>
    </row>
    <row r="42" spans="1:10" x14ac:dyDescent="0.2">
      <c r="A42" s="3">
        <v>3</v>
      </c>
      <c r="B42" s="4" t="s">
        <v>1</v>
      </c>
      <c r="C42" s="4"/>
      <c r="E42" s="2"/>
      <c r="F42" s="5"/>
      <c r="I42" s="4" t="s">
        <v>2</v>
      </c>
      <c r="J42" s="4"/>
    </row>
    <row r="43" spans="1:10" x14ac:dyDescent="0.2">
      <c r="B43" t="s">
        <v>3</v>
      </c>
      <c r="C43" s="2">
        <v>20000000</v>
      </c>
      <c r="I43" t="s">
        <v>3</v>
      </c>
      <c r="J43" s="2">
        <v>20000000</v>
      </c>
    </row>
    <row r="44" spans="1:10" x14ac:dyDescent="0.2">
      <c r="B44" t="s">
        <v>4</v>
      </c>
      <c r="C44" s="2">
        <v>2000000</v>
      </c>
      <c r="I44" t="s">
        <v>4</v>
      </c>
      <c r="J44" s="2">
        <v>2000000</v>
      </c>
    </row>
    <row r="45" spans="1:10" x14ac:dyDescent="0.2">
      <c r="B45" t="s">
        <v>5</v>
      </c>
      <c r="C45" s="2">
        <v>1000000</v>
      </c>
      <c r="I45" t="s">
        <v>5</v>
      </c>
      <c r="J45" s="2">
        <v>1000000</v>
      </c>
    </row>
    <row r="46" spans="1:10" x14ac:dyDescent="0.2">
      <c r="B46" t="s">
        <v>6</v>
      </c>
      <c r="C46" s="2">
        <v>1000000</v>
      </c>
      <c r="I46" t="s">
        <v>6</v>
      </c>
      <c r="J46" s="2">
        <v>1000000</v>
      </c>
    </row>
    <row r="47" spans="1:10" x14ac:dyDescent="0.2">
      <c r="B47" t="s">
        <v>7</v>
      </c>
      <c r="C47" s="2">
        <f>2%*C43</f>
        <v>400000</v>
      </c>
      <c r="I47" t="s">
        <v>8</v>
      </c>
      <c r="J47" s="2">
        <f ca="1">J63</f>
        <v>3020000</v>
      </c>
    </row>
    <row r="48" spans="1:10" x14ac:dyDescent="0.2">
      <c r="B48" t="s">
        <v>9</v>
      </c>
      <c r="C48" s="2">
        <f>2%*C43</f>
        <v>400000</v>
      </c>
      <c r="I48" t="s">
        <v>7</v>
      </c>
      <c r="J48" s="2">
        <f>2%*J43</f>
        <v>400000</v>
      </c>
    </row>
    <row r="49" spans="2:11" x14ac:dyDescent="0.2">
      <c r="B49" t="s">
        <v>10</v>
      </c>
      <c r="C49" s="6">
        <f>SUM(C43:C48)</f>
        <v>24800000</v>
      </c>
      <c r="I49" t="s">
        <v>9</v>
      </c>
      <c r="J49" s="2">
        <f>2%*J43</f>
        <v>400000</v>
      </c>
    </row>
    <row r="50" spans="2:11" x14ac:dyDescent="0.2">
      <c r="B50" t="s">
        <v>11</v>
      </c>
      <c r="I50" t="s">
        <v>10</v>
      </c>
      <c r="J50" s="6">
        <f ca="1">SUM(J43:J49)</f>
        <v>27820000</v>
      </c>
    </row>
    <row r="51" spans="2:11" x14ac:dyDescent="0.2">
      <c r="B51" t="s">
        <v>12</v>
      </c>
      <c r="C51" s="2">
        <v>500000</v>
      </c>
      <c r="I51" t="s">
        <v>11</v>
      </c>
      <c r="J51" s="2"/>
    </row>
    <row r="52" spans="2:11" x14ac:dyDescent="0.2">
      <c r="B52" t="s">
        <v>13</v>
      </c>
      <c r="C52" s="2">
        <f>3.7%*C43</f>
        <v>740000.00000000012</v>
      </c>
      <c r="I52" t="s">
        <v>12</v>
      </c>
      <c r="J52" s="2">
        <v>500000</v>
      </c>
    </row>
    <row r="53" spans="2:11" x14ac:dyDescent="0.2">
      <c r="B53" t="s">
        <v>14</v>
      </c>
      <c r="C53" s="6">
        <f>C51+C52</f>
        <v>1240000</v>
      </c>
      <c r="I53" t="s">
        <v>13</v>
      </c>
      <c r="J53" s="2">
        <f>3.7%*J43</f>
        <v>740000.00000000012</v>
      </c>
    </row>
    <row r="54" spans="2:11" x14ac:dyDescent="0.2">
      <c r="B54" t="s">
        <v>15</v>
      </c>
      <c r="C54" s="6">
        <f>C49-C53</f>
        <v>23560000</v>
      </c>
      <c r="I54" t="s">
        <v>14</v>
      </c>
      <c r="J54" s="6">
        <f>J52+J53</f>
        <v>1240000</v>
      </c>
    </row>
    <row r="55" spans="2:11" x14ac:dyDescent="0.2">
      <c r="B55" t="s">
        <v>16</v>
      </c>
      <c r="C55" s="6">
        <f>C54*12</f>
        <v>282720000</v>
      </c>
      <c r="I55" t="s">
        <v>15</v>
      </c>
      <c r="J55" s="6">
        <f ca="1">J50-J54</f>
        <v>26580000</v>
      </c>
    </row>
    <row r="56" spans="2:11" x14ac:dyDescent="0.2">
      <c r="B56" t="s">
        <v>17</v>
      </c>
      <c r="C56" s="2">
        <v>54000000</v>
      </c>
      <c r="I56" t="s">
        <v>16</v>
      </c>
      <c r="J56" s="6">
        <f ca="1">J55*12</f>
        <v>318960000</v>
      </c>
    </row>
    <row r="57" spans="2:11" x14ac:dyDescent="0.2">
      <c r="B57" t="s">
        <v>18</v>
      </c>
      <c r="C57" s="2">
        <f>C55-C56</f>
        <v>228720000</v>
      </c>
      <c r="I57" t="s">
        <v>17</v>
      </c>
      <c r="J57" s="2">
        <v>54000000</v>
      </c>
    </row>
    <row r="58" spans="2:11" x14ac:dyDescent="0.2">
      <c r="B58" t="s">
        <v>19</v>
      </c>
      <c r="C58" s="2">
        <f>B59+B60</f>
        <v>29308000</v>
      </c>
      <c r="I58" t="s">
        <v>18</v>
      </c>
      <c r="J58" s="2">
        <f ca="1">J56-J57</f>
        <v>264960000</v>
      </c>
      <c r="K58" s="7"/>
    </row>
    <row r="59" spans="2:11" x14ac:dyDescent="0.2">
      <c r="B59" s="2">
        <f>5%*50000000</f>
        <v>2500000</v>
      </c>
      <c r="I59" t="s">
        <v>19</v>
      </c>
      <c r="J59" s="2">
        <f ca="1">I60+I61+I62</f>
        <v>36240000</v>
      </c>
    </row>
    <row r="60" spans="2:11" x14ac:dyDescent="0.2">
      <c r="B60" s="2">
        <f>15%*(C57-50000000)</f>
        <v>26808000</v>
      </c>
      <c r="I60" s="2">
        <f>5%*50000000</f>
        <v>2500000</v>
      </c>
      <c r="J60" s="2"/>
    </row>
    <row r="61" spans="2:11" x14ac:dyDescent="0.2">
      <c r="B61" s="2" t="s">
        <v>20</v>
      </c>
      <c r="C61" s="8">
        <f>C58/12</f>
        <v>2442333.3333333335</v>
      </c>
      <c r="D61" s="9" t="s">
        <v>21</v>
      </c>
      <c r="I61" s="2">
        <f>15%*200000000</f>
        <v>30000000</v>
      </c>
      <c r="J61" s="2"/>
    </row>
    <row r="62" spans="2:11" x14ac:dyDescent="0.2">
      <c r="B62" s="2"/>
      <c r="I62" s="7">
        <f ca="1">25%*(J58-250000000)</f>
        <v>3740000</v>
      </c>
    </row>
    <row r="63" spans="2:11" x14ac:dyDescent="0.2">
      <c r="B63" s="10" t="s">
        <v>22</v>
      </c>
      <c r="F63" s="1" t="s">
        <v>23</v>
      </c>
      <c r="G63" s="1" t="s">
        <v>24</v>
      </c>
      <c r="H63" s="11" t="s">
        <v>25</v>
      </c>
      <c r="I63" s="2" t="s">
        <v>20</v>
      </c>
      <c r="J63" s="8">
        <f ca="1">J59/12</f>
        <v>3020000</v>
      </c>
      <c r="K63" s="9" t="s">
        <v>21</v>
      </c>
    </row>
    <row r="64" spans="2:11" x14ac:dyDescent="0.2">
      <c r="B64" t="s">
        <v>26</v>
      </c>
      <c r="D64" s="2" t="s">
        <v>27</v>
      </c>
      <c r="F64" s="7">
        <f>C49</f>
        <v>24800000</v>
      </c>
      <c r="H64" s="11"/>
    </row>
    <row r="65" spans="1:15" x14ac:dyDescent="0.2">
      <c r="E65" t="s">
        <v>28</v>
      </c>
      <c r="G65" s="7">
        <f>C61</f>
        <v>2442333.3333333335</v>
      </c>
      <c r="H65" s="11"/>
    </row>
    <row r="66" spans="1:15" x14ac:dyDescent="0.2">
      <c r="E66" t="s">
        <v>29</v>
      </c>
      <c r="G66" s="7">
        <f>F64-G65</f>
        <v>22357666.666666668</v>
      </c>
      <c r="H66" s="11"/>
      <c r="I66" s="10" t="s">
        <v>22</v>
      </c>
    </row>
    <row r="67" spans="1:15" x14ac:dyDescent="0.2">
      <c r="I67" t="s">
        <v>30</v>
      </c>
      <c r="K67" t="s">
        <v>27</v>
      </c>
      <c r="M67" s="7">
        <f ca="1">J50</f>
        <v>27820000</v>
      </c>
      <c r="O67" s="11" t="s">
        <v>25</v>
      </c>
    </row>
    <row r="68" spans="1:15" x14ac:dyDescent="0.2">
      <c r="B68" t="s">
        <v>31</v>
      </c>
      <c r="D68" s="2" t="s">
        <v>27</v>
      </c>
      <c r="F68" s="7">
        <f>C49</f>
        <v>24800000</v>
      </c>
      <c r="H68" s="11" t="s">
        <v>32</v>
      </c>
      <c r="L68" t="s">
        <v>28</v>
      </c>
      <c r="N68" s="7">
        <f ca="1">J63</f>
        <v>3020000</v>
      </c>
      <c r="O68" s="11"/>
    </row>
    <row r="69" spans="1:15" x14ac:dyDescent="0.2">
      <c r="D69" s="2" t="s">
        <v>33</v>
      </c>
      <c r="F69" s="7">
        <f>C61</f>
        <v>2442333.3333333335</v>
      </c>
      <c r="H69" s="11"/>
      <c r="L69" t="s">
        <v>29</v>
      </c>
      <c r="N69" s="7">
        <f ca="1">M67-N68</f>
        <v>24800000</v>
      </c>
      <c r="O69" s="11"/>
    </row>
    <row r="70" spans="1:15" x14ac:dyDescent="0.2">
      <c r="E70" t="s">
        <v>28</v>
      </c>
      <c r="G70" s="7">
        <f>C61</f>
        <v>2442333.3333333335</v>
      </c>
      <c r="H70" s="11"/>
    </row>
    <row r="71" spans="1:15" x14ac:dyDescent="0.2">
      <c r="E71" t="s">
        <v>29</v>
      </c>
      <c r="G71" s="7">
        <f>C49</f>
        <v>24800000</v>
      </c>
      <c r="H71" s="11"/>
    </row>
    <row r="74" spans="1:15" s="2" customFormat="1" x14ac:dyDescent="0.2">
      <c r="A74" s="1"/>
      <c r="B74" s="12" t="s">
        <v>34</v>
      </c>
      <c r="C74" s="9">
        <f>10+9+12+10+9</f>
        <v>50</v>
      </c>
      <c r="E74"/>
      <c r="F74"/>
      <c r="G74"/>
      <c r="H74"/>
      <c r="I74"/>
      <c r="J74"/>
      <c r="K74"/>
      <c r="L74"/>
      <c r="M74"/>
      <c r="N74"/>
      <c r="O74"/>
    </row>
  </sheetData>
  <mergeCells count="5">
    <mergeCell ref="B42:C42"/>
    <mergeCell ref="I42:J42"/>
    <mergeCell ref="H63:H66"/>
    <mergeCell ref="O67:O69"/>
    <mergeCell ref="H68:H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Universitas Indonesia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 Susilawati</dc:creator>
  <cp:lastModifiedBy>Neni Susilawati</cp:lastModifiedBy>
  <dcterms:created xsi:type="dcterms:W3CDTF">2019-03-22T02:25:43Z</dcterms:created>
  <dcterms:modified xsi:type="dcterms:W3CDTF">2019-03-22T02:53:24Z</dcterms:modified>
</cp:coreProperties>
</file>